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/Desktop/3byC/Download Material/"/>
    </mc:Choice>
  </mc:AlternateContent>
  <xr:revisionPtr revIDLastSave="0" documentId="13_ncr:1_{5B05911F-F82D-234C-9C24-E82217CDA5D2}" xr6:coauthVersionLast="47" xr6:coauthVersionMax="47" xr10:uidLastSave="{00000000-0000-0000-0000-000000000000}"/>
  <workbookProtection workbookAlgorithmName="SHA-512" workbookHashValue="yCtqxraWVxwuoHvqpT60RZGjLDC+p1jSBjYa42jBsv8mmQ6m9uSnaXm7DJwV9IMtg4/Xx0F/TxGG9254GizVKg==" workbookSaltValue="hFb+B+N5i2/FHJ0h98tIQQ==" workbookSpinCount="100000" lockStructure="1"/>
  <bookViews>
    <workbookView xWindow="0" yWindow="760" windowWidth="30240" windowHeight="17440" xr2:uid="{F252B11B-B0B6-0A48-BD68-259A224BA1C5}"/>
  </bookViews>
  <sheets>
    <sheet name="World Trip Summary" sheetId="3" r:id="rId1"/>
  </sheets>
  <definedNames>
    <definedName name="_xlnm._FilterDatabase" localSheetId="0" hidden="1">'World Trip Summary'!$B$7:$J$21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3" l="1"/>
  <c r="M12" i="3"/>
  <c r="M17" i="3"/>
  <c r="M19" i="3"/>
  <c r="M20" i="3"/>
  <c r="M21" i="3"/>
  <c r="L6" i="3"/>
  <c r="K6" i="3"/>
  <c r="N21" i="3"/>
  <c r="N19" i="3"/>
  <c r="N20" i="3"/>
  <c r="N6" i="3" l="1"/>
  <c r="J13" i="3" l="1"/>
  <c r="N16" i="3"/>
  <c r="I16" i="3"/>
  <c r="M16" i="3" s="1"/>
  <c r="I14" i="3"/>
  <c r="M14" i="3" s="1"/>
  <c r="N14" i="3"/>
  <c r="I18" i="3"/>
  <c r="M18" i="3" s="1"/>
  <c r="I8" i="3"/>
  <c r="M8" i="3" s="1"/>
  <c r="N15" i="3"/>
  <c r="I15" i="3"/>
  <c r="M15" i="3" s="1"/>
  <c r="I13" i="3"/>
  <c r="M13" i="3" s="1"/>
  <c r="I11" i="3"/>
  <c r="M11" i="3" s="1"/>
  <c r="I10" i="3"/>
  <c r="M10" i="3" s="1"/>
  <c r="I9" i="3"/>
  <c r="M9" i="3" s="1"/>
  <c r="I6" i="3" l="1"/>
  <c r="M6" i="3" s="1"/>
  <c r="N18" i="3"/>
  <c r="N12" i="3"/>
  <c r="N9" i="3"/>
  <c r="N13" i="3"/>
  <c r="N8" i="3"/>
  <c r="N10" i="3"/>
  <c r="N11" i="3" l="1"/>
  <c r="N17" i="3"/>
</calcChain>
</file>

<file path=xl/sharedStrings.xml><?xml version="1.0" encoding="utf-8"?>
<sst xmlns="http://schemas.openxmlformats.org/spreadsheetml/2006/main" count="86" uniqueCount="63">
  <si>
    <t>Miles used</t>
  </si>
  <si>
    <t>Points transferred</t>
  </si>
  <si>
    <t>Mile Program</t>
  </si>
  <si>
    <t>Point currency</t>
  </si>
  <si>
    <t>Emirates</t>
  </si>
  <si>
    <t>Savings</t>
  </si>
  <si>
    <t>Airline</t>
  </si>
  <si>
    <t>Route</t>
  </si>
  <si>
    <t>Month/Year</t>
  </si>
  <si>
    <t>Class</t>
  </si>
  <si>
    <t>Business</t>
  </si>
  <si>
    <t>First</t>
  </si>
  <si>
    <t>Singapore Airlines</t>
  </si>
  <si>
    <t>Economy</t>
  </si>
  <si>
    <t>Qatar Airways</t>
  </si>
  <si>
    <t>Avianca LifeMiles</t>
  </si>
  <si>
    <t>Qatar Privilege Club</t>
  </si>
  <si>
    <t>SIA KrisFlyer</t>
  </si>
  <si>
    <t>AA Advantage</t>
  </si>
  <si>
    <t>Aircraft</t>
  </si>
  <si>
    <t>A380</t>
  </si>
  <si>
    <t>B787-8</t>
  </si>
  <si>
    <t>B777-300ER</t>
  </si>
  <si>
    <t>B787-9/B777-300ER</t>
  </si>
  <si>
    <t>B787-10/A350-900</t>
  </si>
  <si>
    <t>ANA</t>
  </si>
  <si>
    <t>Virgin Atlantic</t>
  </si>
  <si>
    <t>Taxes &amp; Fees</t>
  </si>
  <si>
    <t>Delta Airlines</t>
  </si>
  <si>
    <t>Comfort +</t>
  </si>
  <si>
    <t>A321 neo</t>
  </si>
  <si>
    <t>Delta SkyMiles</t>
  </si>
  <si>
    <t>Air India</t>
  </si>
  <si>
    <t>B777-300ER/B787-8</t>
  </si>
  <si>
    <t>First/Business</t>
  </si>
  <si>
    <t>A330-900neo</t>
  </si>
  <si>
    <t>American Airlines</t>
  </si>
  <si>
    <t>A319</t>
  </si>
  <si>
    <t>Cash price $</t>
  </si>
  <si>
    <t>CRJ 900</t>
  </si>
  <si>
    <t>Total</t>
  </si>
  <si>
    <t>Your flight info</t>
  </si>
  <si>
    <t>AA Advantage Miles</t>
  </si>
  <si>
    <t>Citi ThankYou</t>
  </si>
  <si>
    <t>AMEX MR</t>
  </si>
  <si>
    <t>Citi ThankYou (Promo)</t>
  </si>
  <si>
    <t>Don't change formulas</t>
  </si>
  <si>
    <t>Cents/Point</t>
  </si>
  <si>
    <t>Düsseldorf - Doha - Bali</t>
  </si>
  <si>
    <t>Bali - Singapore - Bangkok</t>
  </si>
  <si>
    <t>Singapore - Hong Kong</t>
  </si>
  <si>
    <t>Hong Kong - Tokyo (HND)</t>
  </si>
  <si>
    <t>Kona (Hawaii) - Los Angeles</t>
  </si>
  <si>
    <t>Los Angeles - New York (JFK)</t>
  </si>
  <si>
    <t>Philadelphia - Indianapolis</t>
  </si>
  <si>
    <t>Indianapolis - New York (JFK)</t>
  </si>
  <si>
    <t>New York (JFK) - Delhi - Dubai</t>
  </si>
  <si>
    <t>Dubai - Düsseldorf</t>
  </si>
  <si>
    <t>Tokyo (NRT) - Honolulu</t>
  </si>
  <si>
    <t>Emirates Skywards</t>
  </si>
  <si>
    <t>Point Redemption Summary</t>
  </si>
  <si>
    <t>Add rows if needed</t>
  </si>
  <si>
    <t>Around The World Blueprint by The Credit Genius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</si>
</sst>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-[$$-409]* #,##0_ ;_-[$$-409]* \-#,##0\ ;_-[$$-409]* &quot;-&quot;??_ ;_-@_ "/>
  </numFmts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Segoe UI"/>
    </font>
    <font>
      <sz val="12"/>
      <color theme="1"/>
      <name val="Segoe UI"/>
    </font>
    <font>
      <b/>
      <sz val="14"/>
      <color rgb="FF183356"/>
      <name val="Segoe UI"/>
    </font>
    <font>
      <i/>
      <sz val="11"/>
      <color theme="1"/>
      <name val="Segoe UI"/>
    </font>
    <font>
      <b/>
      <sz val="20"/>
      <color rgb="FF183356"/>
      <name val="Segoe UI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0" borderId="0" xfId="0" applyFont="1"/>
    <xf numFmtId="165" fontId="1" fillId="0" borderId="0" xfId="0" applyNumberFormat="1" applyFont="1"/>
    <xf numFmtId="0" fontId="3" fillId="2" borderId="3" xfId="0" applyFont="1" applyFill="1" applyBorder="1"/>
    <xf numFmtId="0" fontId="4" fillId="0" borderId="2" xfId="0" applyFont="1" applyBorder="1"/>
    <xf numFmtId="3" fontId="4" fillId="0" borderId="2" xfId="0" applyNumberFormat="1" applyFont="1" applyBorder="1"/>
    <xf numFmtId="0" fontId="4" fillId="0" borderId="1" xfId="0" applyFont="1" applyBorder="1"/>
    <xf numFmtId="165" fontId="4" fillId="0" borderId="2" xfId="0" applyNumberFormat="1" applyFont="1" applyBorder="1"/>
    <xf numFmtId="164" fontId="4" fillId="3" borderId="2" xfId="0" applyNumberFormat="1" applyFont="1" applyFill="1" applyBorder="1"/>
    <xf numFmtId="17" fontId="4" fillId="0" borderId="1" xfId="0" applyNumberFormat="1" applyFont="1" applyBorder="1"/>
    <xf numFmtId="3" fontId="4" fillId="0" borderId="1" xfId="0" applyNumberFormat="1" applyFont="1" applyBorder="1"/>
    <xf numFmtId="165" fontId="4" fillId="0" borderId="1" xfId="0" applyNumberFormat="1" applyFont="1" applyBorder="1"/>
    <xf numFmtId="164" fontId="4" fillId="3" borderId="1" xfId="0" applyNumberFormat="1" applyFont="1" applyFill="1" applyBorder="1"/>
    <xf numFmtId="17" fontId="4" fillId="0" borderId="4" xfId="0" applyNumberFormat="1" applyFont="1" applyBorder="1"/>
    <xf numFmtId="0" fontId="4" fillId="0" borderId="4" xfId="0" applyFont="1" applyBorder="1"/>
    <xf numFmtId="3" fontId="4" fillId="0" borderId="4" xfId="0" applyNumberFormat="1" applyFont="1" applyBorder="1"/>
    <xf numFmtId="165" fontId="4" fillId="0" borderId="4" xfId="0" applyNumberFormat="1" applyFont="1" applyBorder="1"/>
    <xf numFmtId="164" fontId="4" fillId="3" borderId="4" xfId="0" applyNumberFormat="1" applyFont="1" applyFill="1" applyBorder="1"/>
    <xf numFmtId="0" fontId="4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/>
    <xf numFmtId="165" fontId="5" fillId="0" borderId="0" xfId="0" applyNumberFormat="1" applyFont="1"/>
    <xf numFmtId="164" fontId="5" fillId="0" borderId="0" xfId="0" applyNumberFormat="1" applyFont="1"/>
    <xf numFmtId="165" fontId="3" fillId="2" borderId="5" xfId="0" applyNumberFormat="1" applyFont="1" applyFill="1" applyBorder="1"/>
    <xf numFmtId="0" fontId="3" fillId="0" borderId="0" xfId="0" applyFont="1"/>
    <xf numFmtId="0" fontId="3" fillId="2" borderId="6" xfId="0" applyFont="1" applyFill="1" applyBorder="1"/>
    <xf numFmtId="17" fontId="4" fillId="0" borderId="7" xfId="0" applyNumberFormat="1" applyFont="1" applyBorder="1"/>
    <xf numFmtId="165" fontId="4" fillId="3" borderId="8" xfId="0" applyNumberFormat="1" applyFont="1" applyFill="1" applyBorder="1"/>
    <xf numFmtId="17" fontId="4" fillId="0" borderId="9" xfId="0" applyNumberFormat="1" applyFont="1" applyBorder="1"/>
    <xf numFmtId="165" fontId="4" fillId="3" borderId="10" xfId="0" applyNumberFormat="1" applyFont="1" applyFill="1" applyBorder="1"/>
    <xf numFmtId="17" fontId="4" fillId="0" borderId="11" xfId="0" applyNumberFormat="1" applyFont="1" applyBorder="1"/>
    <xf numFmtId="165" fontId="4" fillId="3" borderId="12" xfId="0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</cellXfs>
  <cellStyles count="1">
    <cellStyle name="Standard" xfId="0" builtinId="0"/>
  </cellStyles>
  <dxfs count="17"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165" formatCode="_-[$$-409]* #,##0_ ;_-[$$-409]* \-#,##0\ ;_-[$$-409]* &quot;-&quot;??_ ;_-@_ "/>
      <fill>
        <patternFill patternType="solid">
          <fgColor indexed="64"/>
          <bgColor theme="8" tint="0.5999938962981048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164" formatCode="0.0"/>
      <fill>
        <patternFill patternType="solid">
          <fgColor indexed="64"/>
          <bgColor theme="8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165" formatCode="_-[$$-409]* #,##0_ ;_-[$$-409]* \-#,##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165" formatCode="_-[$$-409]* #,##0_ ;_-[$$-409]* \-#,##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  <numFmt numFmtId="22" formatCode="mmm\ yy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scheme val="none"/>
      </font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scheme val="none"/>
      </font>
      <fill>
        <patternFill patternType="solid">
          <fgColor indexed="64"/>
          <bgColor theme="4" tint="-0.249977111117893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</dxfs>
  <tableStyles count="0" defaultTableStyle="TableStyleMedium2" defaultPivotStyle="PivotStyleLight16"/>
  <colors>
    <mruColors>
      <color rgb="FF1833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alendly.com/thecreditgenius/genius-cal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2</xdr:row>
      <xdr:rowOff>127001</xdr:rowOff>
    </xdr:from>
    <xdr:to>
      <xdr:col>2</xdr:col>
      <xdr:colOff>482600</xdr:colOff>
      <xdr:row>5</xdr:row>
      <xdr:rowOff>93193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7797AF4-825C-3065-AF8F-93A980A4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660401"/>
          <a:ext cx="1587500" cy="766292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26</xdr:row>
      <xdr:rowOff>12700</xdr:rowOff>
    </xdr:from>
    <xdr:to>
      <xdr:col>7</xdr:col>
      <xdr:colOff>1289956</xdr:colOff>
      <xdr:row>51</xdr:row>
      <xdr:rowOff>114300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9C48233-B89B-DD59-5428-A6B126925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899" y="5549900"/>
          <a:ext cx="9252857" cy="5181600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8</xdr:col>
      <xdr:colOff>330200</xdr:colOff>
      <xdr:row>27</xdr:row>
      <xdr:rowOff>0</xdr:rowOff>
    </xdr:from>
    <xdr:to>
      <xdr:col>8</xdr:col>
      <xdr:colOff>863600</xdr:colOff>
      <xdr:row>50</xdr:row>
      <xdr:rowOff>177800</xdr:rowOff>
    </xdr:to>
    <xdr:sp macro="" textlink="">
      <xdr:nvSpPr>
        <xdr:cNvPr id="6" name="Dreieck 5">
          <a:extLst>
            <a:ext uri="{FF2B5EF4-FFF2-40B4-BE49-F238E27FC236}">
              <a16:creationId xmlns:a16="http://schemas.microsoft.com/office/drawing/2014/main" id="{128E4190-11B3-A205-F026-EA1EE3817A5A}"/>
            </a:ext>
          </a:extLst>
        </xdr:cNvPr>
        <xdr:cNvSpPr/>
      </xdr:nvSpPr>
      <xdr:spPr>
        <a:xfrm rot="5400000">
          <a:off x="7899400" y="8166100"/>
          <a:ext cx="4851400" cy="533400"/>
        </a:xfrm>
        <a:prstGeom prst="triangle">
          <a:avLst/>
        </a:prstGeom>
        <a:solidFill>
          <a:sysClr val="window" lastClr="FFFFFF"/>
        </a:solidFill>
        <a:ln w="28575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261156</xdr:colOff>
      <xdr:row>31</xdr:row>
      <xdr:rowOff>127000</xdr:rowOff>
    </xdr:from>
    <xdr:to>
      <xdr:col>11</xdr:col>
      <xdr:colOff>573035</xdr:colOff>
      <xdr:row>45</xdr:row>
      <xdr:rowOff>143565</xdr:rowOff>
    </xdr:to>
    <xdr:pic>
      <xdr:nvPicPr>
        <xdr:cNvPr id="7" name="Grafik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12CE8A-1B98-DE28-A890-EFB0D4BB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38756" y="6946900"/>
          <a:ext cx="3029679" cy="2861365"/>
        </a:xfrm>
        <a:prstGeom prst="rect">
          <a:avLst/>
        </a:prstGeom>
      </xdr:spPr>
    </xdr:pic>
    <xdr:clientData/>
  </xdr:twoCellAnchor>
  <xdr:twoCellAnchor>
    <xdr:from>
      <xdr:col>9</xdr:col>
      <xdr:colOff>457200</xdr:colOff>
      <xdr:row>26</xdr:row>
      <xdr:rowOff>12700</xdr:rowOff>
    </xdr:from>
    <xdr:to>
      <xdr:col>11</xdr:col>
      <xdr:colOff>290570</xdr:colOff>
      <xdr:row>30</xdr:row>
      <xdr:rowOff>111047</xdr:rowOff>
    </xdr:to>
    <xdr:sp macro="" textlink="">
      <xdr:nvSpPr>
        <xdr:cNvPr id="8" name="Textfeld 19">
          <a:extLst>
            <a:ext uri="{FF2B5EF4-FFF2-40B4-BE49-F238E27FC236}">
              <a16:creationId xmlns:a16="http://schemas.microsoft.com/office/drawing/2014/main" id="{A178A6CD-4E6D-B01C-04FA-807A40A0FA9B}"/>
            </a:ext>
          </a:extLst>
        </xdr:cNvPr>
        <xdr:cNvSpPr txBox="1"/>
      </xdr:nvSpPr>
      <xdr:spPr>
        <a:xfrm>
          <a:off x="11734800" y="5816600"/>
          <a:ext cx="2551170" cy="9111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de-DE" sz="2400" b="1">
              <a:solidFill>
                <a:schemeClr val="tx2"/>
              </a:solidFill>
              <a:latin typeface="Segoe UI" panose="020B0502040204020203" pitchFamily="34" charset="0"/>
              <a:cs typeface="Segoe UI" panose="020B0502040204020203" pitchFamily="34" charset="0"/>
            </a:rPr>
            <a:t>Book your free </a:t>
          </a:r>
        </a:p>
        <a:p>
          <a:pPr algn="ctr"/>
          <a:r>
            <a:rPr lang="de-DE" sz="2400" b="1">
              <a:solidFill>
                <a:schemeClr val="tx2"/>
              </a:solidFill>
              <a:latin typeface="Segoe UI" panose="020B0502040204020203" pitchFamily="34" charset="0"/>
              <a:cs typeface="Segoe UI" panose="020B0502040204020203" pitchFamily="34" charset="0"/>
            </a:rPr>
            <a:t>Genius Call now</a:t>
          </a:r>
        </a:p>
      </xdr:txBody>
    </xdr:sp>
    <xdr:clientData/>
  </xdr:twoCellAnchor>
  <xdr:twoCellAnchor editAs="oneCell">
    <xdr:from>
      <xdr:col>10</xdr:col>
      <xdr:colOff>711586</xdr:colOff>
      <xdr:row>40</xdr:row>
      <xdr:rowOff>158135</xdr:rowOff>
    </xdr:from>
    <xdr:to>
      <xdr:col>12</xdr:col>
      <xdr:colOff>69360</xdr:colOff>
      <xdr:row>47</xdr:row>
      <xdr:rowOff>105667</xdr:rowOff>
    </xdr:to>
    <xdr:pic>
      <xdr:nvPicPr>
        <xdr:cNvPr id="9" name="Picture 8" descr="Click PNG, Click Transparent Background - FreeIconsPNG">
          <a:extLst>
            <a:ext uri="{FF2B5EF4-FFF2-40B4-BE49-F238E27FC236}">
              <a16:creationId xmlns:a16="http://schemas.microsoft.com/office/drawing/2014/main" id="{8D0E32C0-1361-A87F-FDE6-927FB064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848036">
          <a:off x="13732657" y="8676264"/>
          <a:ext cx="1369932" cy="163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7E4BD2-D128-8249-BB0D-D1D316CC24E8}" name="Tabelle1" displayName="Tabelle1" ref="B7:N21" totalsRowShown="0" headerRowDxfId="16" dataDxfId="14" headerRowBorderDxfId="15" tableBorderDxfId="13">
  <autoFilter ref="B7:N21" xr:uid="{757E4BD2-D128-8249-BB0D-D1D316CC24E8}"/>
  <tableColumns count="13">
    <tableColumn id="1" xr3:uid="{FA4CF45D-83DC-1A41-AC4D-3624737768D7}" name="Month/Year" dataDxfId="12"/>
    <tableColumn id="2" xr3:uid="{0F8DD614-A87B-7249-9507-93EAE0C2AABF}" name="Airline" dataDxfId="11"/>
    <tableColumn id="3" xr3:uid="{FFF0A9A1-89E8-2F42-88EE-1A1C30909B5B}" name="Route" dataDxfId="10"/>
    <tableColumn id="4" xr3:uid="{0649A845-BA15-6C45-A7DA-D3F9A25E0507}" name="Aircraft" dataDxfId="9"/>
    <tableColumn id="5" xr3:uid="{B9A8C8C7-1CEB-AA41-8FF7-0E37174FEB8B}" name="Class" dataDxfId="8"/>
    <tableColumn id="6" xr3:uid="{615C3622-3D48-544F-967A-DEAC6A4990D9}" name="Miles used" dataDxfId="7"/>
    <tableColumn id="7" xr3:uid="{A1D6BC8E-E11C-6B4B-B2FF-35C1C043B66B}" name="Mile Program" dataDxfId="6"/>
    <tableColumn id="8" xr3:uid="{D408ACB8-8B2D-4641-A9F8-ED1B6EF91550}" name="Points transferred" dataDxfId="5">
      <calculatedColumnFormula>G8</calculatedColumnFormula>
    </tableColumn>
    <tableColumn id="9" xr3:uid="{8D3717B4-730A-714C-8FB0-9E6325A735C0}" name="Point currency" dataDxfId="4"/>
    <tableColumn id="10" xr3:uid="{C2CA8830-C4C2-D248-9534-6F7A7562C48F}" name="Cash price $" dataDxfId="3"/>
    <tableColumn id="11" xr3:uid="{D32C7A80-96F1-0344-975D-F4101EC29EC9}" name="Taxes &amp; Fees" dataDxfId="2"/>
    <tableColumn id="12" xr3:uid="{253ECDF0-38D3-3B45-BA57-8ACC50EE53F8}" name="Cents/Point" dataDxfId="1">
      <calculatedColumnFormula>IFERROR((K8-L8)*100/I8,"")</calculatedColumnFormula>
    </tableColumn>
    <tableColumn id="13" xr3:uid="{E740DE90-39D8-F64A-9C23-61995E760CE6}" name="Savings" dataDxfId="0">
      <calculatedColumnFormula>K8-L8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0D53B-15BD-4A44-ABD5-3E1A94C14CF4}">
  <dimension ref="B2:O25"/>
  <sheetViews>
    <sheetView showGridLines="0" tabSelected="1" zoomScaleNormal="125" workbookViewId="0">
      <selection activeCell="M34" sqref="M34"/>
    </sheetView>
  </sheetViews>
  <sheetFormatPr baseColWidth="10" defaultRowHeight="16" x14ac:dyDescent="0.2"/>
  <cols>
    <col min="1" max="1" width="4.1640625" customWidth="1"/>
    <col min="2" max="2" width="14.33203125" customWidth="1"/>
    <col min="3" max="3" width="17.1640625" bestFit="1" customWidth="1"/>
    <col min="4" max="4" width="28.1640625" bestFit="1" customWidth="1"/>
    <col min="5" max="5" width="19" bestFit="1" customWidth="1"/>
    <col min="6" max="6" width="13.1640625" bestFit="1" customWidth="1"/>
    <col min="7" max="7" width="13" bestFit="1" customWidth="1"/>
    <col min="8" max="8" width="18.6640625" bestFit="1" customWidth="1"/>
    <col min="9" max="9" width="20.33203125" bestFit="1" customWidth="1"/>
    <col min="10" max="10" width="21.1640625" bestFit="1" customWidth="1"/>
    <col min="11" max="11" width="14.5" bestFit="1" customWidth="1"/>
    <col min="12" max="12" width="15.33203125" bestFit="1" customWidth="1"/>
    <col min="13" max="13" width="14.33203125" bestFit="1" customWidth="1"/>
    <col min="14" max="14" width="12" bestFit="1" customWidth="1"/>
    <col min="15" max="15" width="8.83203125" bestFit="1" customWidth="1"/>
  </cols>
  <sheetData>
    <row r="2" spans="2:15" ht="28" x14ac:dyDescent="0.35">
      <c r="B2" s="33" t="s">
        <v>62</v>
      </c>
      <c r="D2" s="1"/>
    </row>
    <row r="3" spans="2:15" ht="21" x14ac:dyDescent="0.25">
      <c r="B3" s="1"/>
      <c r="D3" s="1"/>
    </row>
    <row r="4" spans="2:15" ht="21" x14ac:dyDescent="0.25">
      <c r="B4" s="1"/>
      <c r="D4" s="1"/>
    </row>
    <row r="5" spans="2:15" ht="21" x14ac:dyDescent="0.25">
      <c r="B5" s="1"/>
      <c r="D5" s="1"/>
      <c r="M5" s="32" t="s">
        <v>46</v>
      </c>
      <c r="N5" s="32"/>
    </row>
    <row r="6" spans="2:15" ht="21" x14ac:dyDescent="0.3">
      <c r="F6" s="19" t="s">
        <v>40</v>
      </c>
      <c r="G6" s="20">
        <f>SUBTOTAL(9,G8:G21)</f>
        <v>546650</v>
      </c>
      <c r="H6" s="20"/>
      <c r="I6" s="20">
        <f>SUBTOTAL(9,I8:I21)</f>
        <v>521900</v>
      </c>
      <c r="J6" s="20"/>
      <c r="K6" s="21">
        <f>SUBTOTAL(9,K8:K21)</f>
        <v>32745.59</v>
      </c>
      <c r="L6" s="21">
        <f>SUBTOTAL(9,L8:L21)</f>
        <v>1195.2200000000003</v>
      </c>
      <c r="M6" s="22">
        <f>(K6-L6)*100/I6</f>
        <v>6.0452902854953052</v>
      </c>
      <c r="N6" s="21">
        <f>K6-L6</f>
        <v>31550.37</v>
      </c>
      <c r="O6" s="2"/>
    </row>
    <row r="7" spans="2:15" ht="17" thickBot="1" x14ac:dyDescent="0.25">
      <c r="B7" s="25" t="s">
        <v>8</v>
      </c>
      <c r="C7" s="3" t="s">
        <v>6</v>
      </c>
      <c r="D7" s="3" t="s">
        <v>7</v>
      </c>
      <c r="E7" s="3" t="s">
        <v>19</v>
      </c>
      <c r="F7" s="3" t="s">
        <v>9</v>
      </c>
      <c r="G7" s="3" t="s">
        <v>0</v>
      </c>
      <c r="H7" s="3" t="s">
        <v>2</v>
      </c>
      <c r="I7" s="3" t="s">
        <v>1</v>
      </c>
      <c r="J7" s="3" t="s">
        <v>3</v>
      </c>
      <c r="K7" s="3" t="s">
        <v>38</v>
      </c>
      <c r="L7" s="3" t="s">
        <v>27</v>
      </c>
      <c r="M7" s="3" t="s">
        <v>47</v>
      </c>
      <c r="N7" s="23" t="s">
        <v>5</v>
      </c>
      <c r="O7" s="24"/>
    </row>
    <row r="8" spans="2:15" x14ac:dyDescent="0.2">
      <c r="B8" s="26">
        <v>44927</v>
      </c>
      <c r="C8" s="4" t="s">
        <v>14</v>
      </c>
      <c r="D8" s="4" t="s">
        <v>48</v>
      </c>
      <c r="E8" s="4" t="s">
        <v>23</v>
      </c>
      <c r="F8" s="4" t="s">
        <v>10</v>
      </c>
      <c r="G8" s="5">
        <v>80000</v>
      </c>
      <c r="H8" s="4" t="s">
        <v>16</v>
      </c>
      <c r="I8" s="5">
        <f>G8</f>
        <v>80000</v>
      </c>
      <c r="J8" s="6" t="s">
        <v>43</v>
      </c>
      <c r="K8" s="7">
        <v>4202</v>
      </c>
      <c r="L8" s="7">
        <v>275</v>
      </c>
      <c r="M8" s="8">
        <f>IFERROR((K8-L8)*100/I8,"")</f>
        <v>4.9087500000000004</v>
      </c>
      <c r="N8" s="27">
        <f t="shared" ref="N8:N18" si="0">K8-L8</f>
        <v>3927</v>
      </c>
      <c r="O8" s="18"/>
    </row>
    <row r="9" spans="2:15" x14ac:dyDescent="0.2">
      <c r="B9" s="28">
        <v>44986</v>
      </c>
      <c r="C9" s="6" t="s">
        <v>12</v>
      </c>
      <c r="D9" s="6" t="s">
        <v>49</v>
      </c>
      <c r="E9" s="6" t="s">
        <v>24</v>
      </c>
      <c r="F9" s="6" t="s">
        <v>10</v>
      </c>
      <c r="G9" s="10">
        <v>24000</v>
      </c>
      <c r="H9" s="6" t="s">
        <v>17</v>
      </c>
      <c r="I9" s="10">
        <f>G9</f>
        <v>24000</v>
      </c>
      <c r="J9" s="6" t="s">
        <v>44</v>
      </c>
      <c r="K9" s="11">
        <v>1056</v>
      </c>
      <c r="L9" s="11">
        <v>26.400000000000002</v>
      </c>
      <c r="M9" s="12">
        <f t="shared" ref="M9:M21" si="1">IFERROR((K9-L9)*100/I9,"")</f>
        <v>4.2899999999999991</v>
      </c>
      <c r="N9" s="29">
        <f t="shared" si="0"/>
        <v>1029.5999999999999</v>
      </c>
      <c r="O9" s="18"/>
    </row>
    <row r="10" spans="2:15" x14ac:dyDescent="0.2">
      <c r="B10" s="28">
        <v>45017</v>
      </c>
      <c r="C10" s="6" t="s">
        <v>12</v>
      </c>
      <c r="D10" s="6" t="s">
        <v>50</v>
      </c>
      <c r="E10" s="6" t="s">
        <v>20</v>
      </c>
      <c r="F10" s="6" t="s">
        <v>11</v>
      </c>
      <c r="G10" s="10">
        <v>45000</v>
      </c>
      <c r="H10" s="6" t="s">
        <v>17</v>
      </c>
      <c r="I10" s="10">
        <f>G10</f>
        <v>45000</v>
      </c>
      <c r="J10" s="6" t="s">
        <v>44</v>
      </c>
      <c r="K10" s="11">
        <v>2772</v>
      </c>
      <c r="L10" s="11">
        <v>50.6</v>
      </c>
      <c r="M10" s="12">
        <f t="shared" si="1"/>
        <v>6.0475555555555554</v>
      </c>
      <c r="N10" s="29">
        <f t="shared" si="0"/>
        <v>2721.4</v>
      </c>
      <c r="O10" s="18"/>
    </row>
    <row r="11" spans="2:15" x14ac:dyDescent="0.2">
      <c r="B11" s="28">
        <v>45017</v>
      </c>
      <c r="C11" s="6" t="s">
        <v>25</v>
      </c>
      <c r="D11" s="6" t="s">
        <v>51</v>
      </c>
      <c r="E11" s="6" t="s">
        <v>21</v>
      </c>
      <c r="F11" s="6" t="s">
        <v>13</v>
      </c>
      <c r="G11" s="10">
        <v>13500</v>
      </c>
      <c r="H11" s="6" t="s">
        <v>17</v>
      </c>
      <c r="I11" s="10">
        <f>G11</f>
        <v>13500</v>
      </c>
      <c r="J11" s="6" t="s">
        <v>44</v>
      </c>
      <c r="K11" s="11">
        <v>687.06000000000006</v>
      </c>
      <c r="L11" s="11">
        <v>116.82000000000001</v>
      </c>
      <c r="M11" s="12">
        <f t="shared" si="1"/>
        <v>4.2240000000000002</v>
      </c>
      <c r="N11" s="29">
        <f t="shared" si="0"/>
        <v>570.24</v>
      </c>
      <c r="O11" s="18"/>
    </row>
    <row r="12" spans="2:15" x14ac:dyDescent="0.2">
      <c r="B12" s="28">
        <v>45017</v>
      </c>
      <c r="C12" s="6" t="s">
        <v>25</v>
      </c>
      <c r="D12" s="6" t="s">
        <v>58</v>
      </c>
      <c r="E12" s="6" t="s">
        <v>22</v>
      </c>
      <c r="F12" s="6" t="s">
        <v>10</v>
      </c>
      <c r="G12" s="10">
        <v>35000</v>
      </c>
      <c r="H12" s="6" t="s">
        <v>26</v>
      </c>
      <c r="I12" s="10">
        <v>27000</v>
      </c>
      <c r="J12" s="6" t="s">
        <v>45</v>
      </c>
      <c r="K12" s="11">
        <v>5113.3500000000004</v>
      </c>
      <c r="L12" s="11">
        <v>253.00000000000003</v>
      </c>
      <c r="M12" s="12">
        <f t="shared" si="1"/>
        <v>18.001296296296299</v>
      </c>
      <c r="N12" s="29">
        <f t="shared" si="0"/>
        <v>4860.3500000000004</v>
      </c>
      <c r="O12" s="18"/>
    </row>
    <row r="13" spans="2:15" x14ac:dyDescent="0.2">
      <c r="B13" s="28">
        <v>45017</v>
      </c>
      <c r="C13" s="6" t="s">
        <v>28</v>
      </c>
      <c r="D13" s="6" t="s">
        <v>52</v>
      </c>
      <c r="E13" s="6" t="s">
        <v>30</v>
      </c>
      <c r="F13" s="6" t="s">
        <v>29</v>
      </c>
      <c r="G13" s="10">
        <v>33500</v>
      </c>
      <c r="H13" s="6" t="s">
        <v>31</v>
      </c>
      <c r="I13" s="10">
        <f>G13</f>
        <v>33500</v>
      </c>
      <c r="J13" s="6" t="str">
        <f>H13</f>
        <v>Delta SkyMiles</v>
      </c>
      <c r="K13" s="11">
        <v>594</v>
      </c>
      <c r="L13" s="11">
        <v>7.7000000000000011</v>
      </c>
      <c r="M13" s="12">
        <f t="shared" si="1"/>
        <v>1.750149253731343</v>
      </c>
      <c r="N13" s="29">
        <f t="shared" si="0"/>
        <v>586.29999999999995</v>
      </c>
      <c r="O13" s="18"/>
    </row>
    <row r="14" spans="2:15" x14ac:dyDescent="0.2">
      <c r="B14" s="28">
        <v>45047</v>
      </c>
      <c r="C14" s="6" t="s">
        <v>28</v>
      </c>
      <c r="D14" s="6" t="s">
        <v>53</v>
      </c>
      <c r="E14" s="6" t="s">
        <v>35</v>
      </c>
      <c r="F14" s="6" t="s">
        <v>10</v>
      </c>
      <c r="G14" s="10">
        <v>79900</v>
      </c>
      <c r="H14" s="6" t="s">
        <v>31</v>
      </c>
      <c r="I14" s="10">
        <f>G14</f>
        <v>79900</v>
      </c>
      <c r="J14" s="6" t="s">
        <v>31</v>
      </c>
      <c r="K14" s="11">
        <v>1449</v>
      </c>
      <c r="L14" s="11">
        <v>6</v>
      </c>
      <c r="M14" s="12">
        <f t="shared" si="1"/>
        <v>1.8060075093867334</v>
      </c>
      <c r="N14" s="29">
        <f t="shared" si="0"/>
        <v>1443</v>
      </c>
      <c r="O14" s="18"/>
    </row>
    <row r="15" spans="2:15" x14ac:dyDescent="0.2">
      <c r="B15" s="28">
        <v>45078</v>
      </c>
      <c r="C15" s="6" t="s">
        <v>36</v>
      </c>
      <c r="D15" s="6" t="s">
        <v>54</v>
      </c>
      <c r="E15" s="6" t="s">
        <v>37</v>
      </c>
      <c r="F15" s="6" t="s">
        <v>13</v>
      </c>
      <c r="G15" s="10">
        <v>9500</v>
      </c>
      <c r="H15" s="6" t="s">
        <v>18</v>
      </c>
      <c r="I15" s="10">
        <f>G15</f>
        <v>9500</v>
      </c>
      <c r="J15" s="6" t="s">
        <v>42</v>
      </c>
      <c r="K15" s="11">
        <v>448</v>
      </c>
      <c r="L15" s="11">
        <v>6</v>
      </c>
      <c r="M15" s="12">
        <f t="shared" si="1"/>
        <v>4.6526315789473687</v>
      </c>
      <c r="N15" s="29">
        <f t="shared" si="0"/>
        <v>442</v>
      </c>
      <c r="O15" s="18"/>
    </row>
    <row r="16" spans="2:15" x14ac:dyDescent="0.2">
      <c r="B16" s="28">
        <v>45108</v>
      </c>
      <c r="C16" s="6" t="s">
        <v>28</v>
      </c>
      <c r="D16" s="6" t="s">
        <v>55</v>
      </c>
      <c r="E16" s="6" t="s">
        <v>39</v>
      </c>
      <c r="F16" s="6" t="s">
        <v>11</v>
      </c>
      <c r="G16" s="10">
        <v>23500</v>
      </c>
      <c r="H16" s="6" t="s">
        <v>31</v>
      </c>
      <c r="I16" s="10">
        <f>G16</f>
        <v>23500</v>
      </c>
      <c r="J16" s="6" t="s">
        <v>31</v>
      </c>
      <c r="K16" s="11">
        <v>349</v>
      </c>
      <c r="L16" s="11">
        <v>6</v>
      </c>
      <c r="M16" s="12">
        <f t="shared" si="1"/>
        <v>1.4595744680851064</v>
      </c>
      <c r="N16" s="29">
        <f t="shared" ref="N16" si="2">K16-L16</f>
        <v>343</v>
      </c>
      <c r="O16" s="18"/>
    </row>
    <row r="17" spans="2:15" x14ac:dyDescent="0.2">
      <c r="B17" s="28">
        <v>45078</v>
      </c>
      <c r="C17" s="6" t="s">
        <v>32</v>
      </c>
      <c r="D17" s="6" t="s">
        <v>56</v>
      </c>
      <c r="E17" s="6" t="s">
        <v>33</v>
      </c>
      <c r="F17" s="6" t="s">
        <v>34</v>
      </c>
      <c r="G17" s="10">
        <v>100750</v>
      </c>
      <c r="H17" s="6" t="s">
        <v>15</v>
      </c>
      <c r="I17" s="10">
        <v>84000</v>
      </c>
      <c r="J17" s="6" t="s">
        <v>45</v>
      </c>
      <c r="K17" s="11">
        <v>8595.18</v>
      </c>
      <c r="L17" s="11">
        <v>7.7000000000000011</v>
      </c>
      <c r="M17" s="12">
        <f t="shared" si="1"/>
        <v>10.223190476190476</v>
      </c>
      <c r="N17" s="29">
        <f t="shared" si="0"/>
        <v>8587.48</v>
      </c>
      <c r="O17" s="18"/>
    </row>
    <row r="18" spans="2:15" x14ac:dyDescent="0.2">
      <c r="B18" s="30">
        <v>45078</v>
      </c>
      <c r="C18" s="14" t="s">
        <v>4</v>
      </c>
      <c r="D18" s="14" t="s">
        <v>57</v>
      </c>
      <c r="E18" s="14" t="s">
        <v>20</v>
      </c>
      <c r="F18" s="14" t="s">
        <v>11</v>
      </c>
      <c r="G18" s="15">
        <v>102000</v>
      </c>
      <c r="H18" s="14" t="s">
        <v>59</v>
      </c>
      <c r="I18" s="15">
        <f>G18</f>
        <v>102000</v>
      </c>
      <c r="J18" s="6" t="s">
        <v>44</v>
      </c>
      <c r="K18" s="16">
        <v>7480.0000000000009</v>
      </c>
      <c r="L18" s="16">
        <v>440.00000000000006</v>
      </c>
      <c r="M18" s="17">
        <f t="shared" si="1"/>
        <v>6.9019607843137267</v>
      </c>
      <c r="N18" s="31">
        <f t="shared" si="0"/>
        <v>7040.0000000000009</v>
      </c>
      <c r="O18" s="18"/>
    </row>
    <row r="19" spans="2:15" x14ac:dyDescent="0.2">
      <c r="B19" s="28" t="s">
        <v>41</v>
      </c>
      <c r="C19" s="9"/>
      <c r="D19" s="6"/>
      <c r="E19" s="6"/>
      <c r="F19" s="6"/>
      <c r="G19" s="10"/>
      <c r="H19" s="10"/>
      <c r="I19" s="10"/>
      <c r="J19" s="10"/>
      <c r="K19" s="11"/>
      <c r="L19" s="11"/>
      <c r="M19" s="12" t="str">
        <f t="shared" si="1"/>
        <v/>
      </c>
      <c r="N19" s="29">
        <f t="shared" ref="N19:N20" si="3">K19-L19</f>
        <v>0</v>
      </c>
      <c r="O19" s="18"/>
    </row>
    <row r="20" spans="2:15" x14ac:dyDescent="0.2">
      <c r="B20" s="28" t="s">
        <v>41</v>
      </c>
      <c r="C20" s="13"/>
      <c r="D20" s="14"/>
      <c r="E20" s="14"/>
      <c r="F20" s="14"/>
      <c r="G20" s="15"/>
      <c r="H20" s="15"/>
      <c r="I20" s="15"/>
      <c r="J20" s="15"/>
      <c r="K20" s="16"/>
      <c r="L20" s="16"/>
      <c r="M20" s="17" t="str">
        <f t="shared" si="1"/>
        <v/>
      </c>
      <c r="N20" s="31">
        <f t="shared" si="3"/>
        <v>0</v>
      </c>
      <c r="O20" s="18"/>
    </row>
    <row r="21" spans="2:15" x14ac:dyDescent="0.2">
      <c r="B21" s="30" t="s">
        <v>41</v>
      </c>
      <c r="C21" s="14"/>
      <c r="D21" s="14"/>
      <c r="E21" s="14"/>
      <c r="F21" s="14"/>
      <c r="G21" s="15"/>
      <c r="H21" s="14"/>
      <c r="I21" s="15"/>
      <c r="J21" s="14"/>
      <c r="K21" s="16"/>
      <c r="L21" s="16"/>
      <c r="M21" s="17" t="str">
        <f t="shared" si="1"/>
        <v/>
      </c>
      <c r="N21" s="31">
        <f>K21-L21</f>
        <v>0</v>
      </c>
      <c r="O21" s="18" t="s">
        <v>61</v>
      </c>
    </row>
    <row r="22" spans="2:15" x14ac:dyDescent="0.2"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</row>
    <row r="25" spans="2:15" ht="28" x14ac:dyDescent="0.35">
      <c r="B25" s="33" t="s">
        <v>60</v>
      </c>
    </row>
  </sheetData>
  <mergeCells count="1">
    <mergeCell ref="M5:N5"/>
  </mergeCells>
  <pageMargins left="0.7" right="0.7" top="0.78740157499999996" bottom="0.78740157499999996" header="0.3" footer="0.3"/>
  <pageSetup paperSize="9" scale="41" orientation="portrait" horizontalDpi="0" verticalDpi="0"/>
  <ignoredErrors>
    <ignoredError sqref="I12 I17" calculatedColumn="1"/>
  </ignoredErrors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World Trip Summary</vt:lpstr>
    </vt:vector>
  </TitlesOfParts>
  <Manager/>
  <Company>3byC, LLC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3byC_ATW_Blueprint</dc:title>
  <dc:subject/>
  <dc:creator>Christopher Gurski</dc:creator>
  <cp:keywords/>
  <dc:description/>
  <cp:lastModifiedBy>Chris Gurski</cp:lastModifiedBy>
  <dcterms:created xsi:type="dcterms:W3CDTF">2023-01-07T20:34:34Z</dcterms:created>
  <dcterms:modified xsi:type="dcterms:W3CDTF">2024-01-31T17:41:48Z</dcterms:modified>
  <cp:category/>
</cp:coreProperties>
</file>